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OI" sheetId="1" r:id="rId1"/>
    <sheet name="Info" sheetId="2" r:id="rId2"/>
  </sheets>
  <definedNames>
    <definedName name="_xlnm.Print_Area" localSheetId="0">'ROI'!$A$21:$N$67</definedName>
  </definedNames>
  <calcPr fullCalcOnLoad="1"/>
</workbook>
</file>

<file path=xl/sharedStrings.xml><?xml version="1.0" encoding="utf-8"?>
<sst xmlns="http://schemas.openxmlformats.org/spreadsheetml/2006/main" count="102" uniqueCount="63">
  <si>
    <t>Option to Profit ROI Projection</t>
  </si>
  <si>
    <t>Double Dip Dividend</t>
  </si>
  <si>
    <t>Put</t>
  </si>
  <si>
    <t>Per Share</t>
  </si>
  <si>
    <t>Initial</t>
  </si>
  <si>
    <t>Subsequent</t>
  </si>
  <si>
    <t>Option</t>
  </si>
  <si>
    <t>Premiums</t>
  </si>
  <si>
    <t>Sell Type</t>
  </si>
  <si>
    <t>ROI</t>
  </si>
  <si>
    <t>Options per share</t>
  </si>
  <si>
    <t>Total per Share</t>
  </si>
  <si>
    <t xml:space="preserve">Total </t>
  </si>
  <si>
    <t>Stock</t>
  </si>
  <si>
    <t>Buy</t>
  </si>
  <si>
    <t>Sell</t>
  </si>
  <si>
    <t>Profit/Loss</t>
  </si>
  <si>
    <t>Dividend</t>
  </si>
  <si>
    <t>Options Premium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</si>
  <si>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</si>
  <si>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</si>
  <si>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</si>
  <si>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</si>
  <si>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</si>
  <si>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</si>
  <si>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</si>
  <si>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</si>
  <si>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</si>
  <si>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</si>
  <si>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Call</t>
  </si>
  <si>
    <t xml:space="preserve">Double Dip Dividend: </t>
  </si>
  <si>
    <t xml:space="preserve">The strategy of attempting to capture both a dividend payment and option premium </t>
  </si>
  <si>
    <t>See Double Dipping Dividends</t>
  </si>
  <si>
    <t>The table shows ROI for both situations where the dividend is retained, as well as</t>
  </si>
  <si>
    <t>in the event that shares are assigned prior to ex-dividend date.</t>
  </si>
  <si>
    <t>Puts</t>
  </si>
  <si>
    <t>The strategy of selling cash covered puts. Only used if you would be comfortable</t>
  </si>
  <si>
    <t>owning shares at the assignment price and best used after a large drop in share price</t>
  </si>
  <si>
    <t>that may have been an over-reaction to related company or industry news.</t>
  </si>
  <si>
    <t xml:space="preserve">If puts are assigned, strategy seeks to sell calls at the original strike price </t>
  </si>
  <si>
    <t>of the original put contracts</t>
  </si>
  <si>
    <t>Monthly</t>
  </si>
  <si>
    <t>Only monthly options are vaialble for this equity position. The option expires after the</t>
  </si>
  <si>
    <t>close of trading on the third Friday of each month</t>
  </si>
  <si>
    <t>The ROI (return on Investment) strategy assumes that the shares will be assigned</t>
  </si>
  <si>
    <t>at the strike price.</t>
  </si>
  <si>
    <t xml:space="preserve">However, if not, the spreadsheet may continue to be used to track ROI by </t>
  </si>
  <si>
    <t>sequentially entering subsequent premiums, as well as the new strike price,</t>
  </si>
  <si>
    <t>if it has changed</t>
  </si>
  <si>
    <t xml:space="preserve">Call </t>
  </si>
  <si>
    <t>Monthly Options Only</t>
  </si>
  <si>
    <t>TRADITIONAL</t>
  </si>
  <si>
    <t>DOUBLE DIP</t>
  </si>
  <si>
    <t>MOMENTUM</t>
  </si>
  <si>
    <t>OTP PICK</t>
  </si>
  <si>
    <t>BP</t>
  </si>
  <si>
    <t>PX</t>
  </si>
  <si>
    <t>DOW</t>
  </si>
  <si>
    <t>DE</t>
  </si>
  <si>
    <t>COH</t>
  </si>
  <si>
    <t>Share #</t>
  </si>
  <si>
    <t>BHP</t>
  </si>
  <si>
    <t>SWK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</si>
</sst>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.0%"/>
  </numFmts>
  <fonts count="9">
    <font>
      <sz val="10"/>
      <name val="Arial"/>
      <family val="2"/>
    </font>
    <font>
      <b/>
      <u val="single"/>
      <sz val="28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19" applyNumberFormat="1" applyFont="1" applyFill="1" applyBorder="1" applyAlignment="1" applyProtection="1">
      <alignment/>
      <protection/>
    </xf>
    <xf numFmtId="2" fontId="0" fillId="2" borderId="0" xfId="0" applyNumberFormat="1" applyFill="1" applyAlignment="1">
      <alignment/>
    </xf>
    <xf numFmtId="15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38" fontId="3" fillId="2" borderId="0" xfId="0" applyNumberFormat="1" applyFont="1" applyFill="1" applyAlignment="1">
      <alignment/>
    </xf>
    <xf numFmtId="164" fontId="3" fillId="2" borderId="0" xfId="0" applyNumberFormat="1" applyFont="1" applyFill="1" applyAlignment="1">
      <alignment/>
    </xf>
    <xf numFmtId="2" fontId="3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0" fillId="0" borderId="1" xfId="0" applyBorder="1" applyAlignment="1">
      <alignment/>
    </xf>
    <xf numFmtId="0" fontId="3" fillId="3" borderId="1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164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Fill="1" applyAlignment="1">
      <alignment/>
    </xf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14" fontId="0" fillId="0" borderId="0" xfId="0" applyNumberFormat="1" applyFill="1" applyAlignment="1">
      <alignment/>
    </xf>
    <xf numFmtId="0" fontId="2" fillId="2" borderId="0" xfId="19" applyNumberFormat="1" applyFont="1" applyFill="1" applyBorder="1" applyAlignment="1" applyProtection="1">
      <alignment/>
      <protection/>
    </xf>
    <xf numFmtId="0" fontId="4" fillId="2" borderId="0" xfId="0" applyFont="1" applyFill="1" applyAlignment="1">
      <alignment/>
    </xf>
    <xf numFmtId="165" fontId="3" fillId="5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6" borderId="1" xfId="0" applyNumberFormat="1" applyFill="1" applyBorder="1" applyAlignment="1">
      <alignment/>
    </xf>
    <xf numFmtId="0" fontId="3" fillId="0" borderId="1" xfId="0" applyFont="1" applyBorder="1" applyAlignment="1">
      <alignment/>
    </xf>
    <xf numFmtId="2" fontId="0" fillId="7" borderId="0" xfId="0" applyNumberFormat="1" applyFill="1" applyAlignment="1">
      <alignment/>
    </xf>
    <xf numFmtId="0" fontId="6" fillId="8" borderId="1" xfId="0" applyFont="1" applyFill="1" applyBorder="1" applyAlignment="1">
      <alignment/>
    </xf>
    <xf numFmtId="14" fontId="5" fillId="0" borderId="0" xfId="0" applyNumberFormat="1" applyFont="1" applyFill="1" applyAlignment="1">
      <alignment horizontal="center"/>
    </xf>
    <xf numFmtId="165" fontId="6" fillId="8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5" fontId="6" fillId="0" borderId="0" xfId="0" applyNumberFormat="1" applyFont="1" applyFill="1" applyAlignment="1">
      <alignment/>
    </xf>
    <xf numFmtId="14" fontId="0" fillId="6" borderId="0" xfId="0" applyNumberFormat="1" applyFill="1" applyAlignment="1">
      <alignment/>
    </xf>
    <xf numFmtId="14" fontId="7" fillId="6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165" fontId="8" fillId="8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123825</xdr:rowOff>
    </xdr:from>
    <xdr:to>
      <xdr:col>2</xdr:col>
      <xdr:colOff>571500</xdr:colOff>
      <xdr:row>14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3086100" cy="2438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571500</xdr:colOff>
      <xdr:row>0</xdr:row>
      <xdr:rowOff>104775</xdr:rowOff>
    </xdr:from>
    <xdr:to>
      <xdr:col>14</xdr:col>
      <xdr:colOff>390525</xdr:colOff>
      <xdr:row>14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10850" y="104775"/>
          <a:ext cx="1695450" cy="2409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123825</xdr:rowOff>
    </xdr:from>
    <xdr:to>
      <xdr:col>2</xdr:col>
      <xdr:colOff>466725</xdr:colOff>
      <xdr:row>15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2476500" cy="2438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22</xdr:row>
      <xdr:rowOff>104775</xdr:rowOff>
    </xdr:from>
    <xdr:to>
      <xdr:col>5</xdr:col>
      <xdr:colOff>238125</xdr:colOff>
      <xdr:row>39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3667125"/>
          <a:ext cx="1952625" cy="2771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ptiontoprofit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eekingalpha.com/article/611991-double-dipping-dividend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99"/>
  <sheetViews>
    <sheetView tabSelected="1" workbookViewId="0" topLeftCell="A28">
      <selection activeCell="C58" sqref="C58:C59"/>
    </sheetView>
  </sheetViews>
  <sheetFormatPr defaultColWidth="9.140625" defaultRowHeight="12.75"/>
  <cols>
    <col min="1" max="1" width="14.28125" style="35" customWidth="1"/>
    <col min="2" max="2" width="23.57421875" style="0" customWidth="1"/>
    <col min="4" max="4" width="17.00390625" style="0" customWidth="1"/>
    <col min="5" max="5" width="15.140625" style="0" customWidth="1"/>
    <col min="6" max="6" width="11.7109375" style="0" customWidth="1"/>
    <col min="9" max="9" width="11.7109375" style="0" customWidth="1"/>
    <col min="12" max="13" width="11.421875" style="0" customWidth="1"/>
    <col min="14" max="14" width="16.7109375" style="0" customWidth="1"/>
    <col min="15" max="15" width="11.7109375" style="0" customWidth="1"/>
    <col min="17" max="17" width="10.140625" style="0" customWidth="1"/>
  </cols>
  <sheetData>
    <row r="1" s="1" customFormat="1" ht="12.75">
      <c r="A1" s="10"/>
    </row>
    <row r="2" s="1" customFormat="1" ht="12.75">
      <c r="A2" s="10"/>
    </row>
    <row r="3" s="1" customFormat="1" ht="12.75">
      <c r="A3" s="10"/>
    </row>
    <row r="4" s="1" customFormat="1" ht="12.75">
      <c r="A4" s="10"/>
    </row>
    <row r="5" s="1" customFormat="1" ht="12.75">
      <c r="A5" s="10"/>
    </row>
    <row r="6" s="1" customFormat="1" ht="12.75">
      <c r="A6" s="10"/>
    </row>
    <row r="7" spans="1:5" s="1" customFormat="1" ht="35.25">
      <c r="A7" s="10"/>
      <c r="E7" s="2" t="s">
        <v>0</v>
      </c>
    </row>
    <row r="8" s="1" customFormat="1" ht="12.75">
      <c r="A8" s="10"/>
    </row>
    <row r="9" s="1" customFormat="1" ht="12.75">
      <c r="A9" s="10"/>
    </row>
    <row r="10" s="1" customFormat="1" ht="12.75">
      <c r="A10" s="10"/>
    </row>
    <row r="11" s="1" customFormat="1" ht="12.75">
      <c r="A11" s="10"/>
    </row>
    <row r="12" s="1" customFormat="1" ht="12.75">
      <c r="A12" s="10"/>
    </row>
    <row r="13" s="1" customFormat="1" ht="12.75">
      <c r="A13" s="10"/>
    </row>
    <row r="14" spans="1:31" s="1" customFormat="1" ht="6" customHeight="1">
      <c r="A14" s="10"/>
      <c r="E14" s="3"/>
      <c r="F14" s="4"/>
      <c r="G14" s="4"/>
      <c r="J14" s="3"/>
      <c r="K14" s="3"/>
      <c r="L14" s="5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s="1" customFormat="1" ht="12" customHeight="1">
      <c r="A15" s="10"/>
      <c r="E15" s="3"/>
      <c r="F15" s="4"/>
      <c r="G15" s="4"/>
      <c r="J15" s="3"/>
      <c r="K15" s="3"/>
      <c r="L15" s="5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</row>
    <row r="16" spans="1:100" s="1" customFormat="1" ht="12.75" hidden="1">
      <c r="A16" s="10"/>
      <c r="D16" s="3"/>
      <c r="E16" s="3"/>
      <c r="F16" s="6"/>
      <c r="G16" s="6"/>
      <c r="J16" s="3"/>
      <c r="K16" s="3"/>
      <c r="L16" s="7"/>
      <c r="M16" s="8"/>
      <c r="N16" s="9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>
        <f aca="true" t="shared" si="0" ref="AS16:BQ16">SUM(AS94:AS394)</f>
        <v>0</v>
      </c>
      <c r="AT16" s="6">
        <f t="shared" si="0"/>
        <v>0</v>
      </c>
      <c r="AU16" s="6">
        <f t="shared" si="0"/>
        <v>0</v>
      </c>
      <c r="AV16" s="6">
        <f t="shared" si="0"/>
        <v>0</v>
      </c>
      <c r="AW16" s="6">
        <f t="shared" si="0"/>
        <v>0</v>
      </c>
      <c r="AX16" s="6">
        <f t="shared" si="0"/>
        <v>0</v>
      </c>
      <c r="AY16" s="6">
        <f t="shared" si="0"/>
        <v>0</v>
      </c>
      <c r="AZ16" s="6">
        <f t="shared" si="0"/>
        <v>0</v>
      </c>
      <c r="BA16" s="6">
        <f t="shared" si="0"/>
        <v>0</v>
      </c>
      <c r="BB16" s="6">
        <f t="shared" si="0"/>
        <v>0</v>
      </c>
      <c r="BC16" s="6">
        <f t="shared" si="0"/>
        <v>0</v>
      </c>
      <c r="BD16" s="6">
        <f t="shared" si="0"/>
        <v>0</v>
      </c>
      <c r="BE16" s="6">
        <f t="shared" si="0"/>
        <v>0</v>
      </c>
      <c r="BF16" s="6">
        <f t="shared" si="0"/>
        <v>0</v>
      </c>
      <c r="BG16" s="6">
        <f t="shared" si="0"/>
        <v>0</v>
      </c>
      <c r="BH16" s="6">
        <f t="shared" si="0"/>
        <v>0</v>
      </c>
      <c r="BI16" s="6">
        <f t="shared" si="0"/>
        <v>0</v>
      </c>
      <c r="BJ16" s="6">
        <f t="shared" si="0"/>
        <v>0</v>
      </c>
      <c r="BK16" s="6">
        <f t="shared" si="0"/>
        <v>0</v>
      </c>
      <c r="BL16" s="6">
        <f t="shared" si="0"/>
        <v>0</v>
      </c>
      <c r="BM16" s="6">
        <f t="shared" si="0"/>
        <v>0</v>
      </c>
      <c r="BN16" s="6">
        <f t="shared" si="0"/>
        <v>0</v>
      </c>
      <c r="BO16" s="6">
        <f t="shared" si="0"/>
        <v>0</v>
      </c>
      <c r="BP16" s="6">
        <f t="shared" si="0"/>
        <v>0</v>
      </c>
      <c r="BQ16" s="6">
        <f t="shared" si="0"/>
        <v>0</v>
      </c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</row>
    <row r="17" spans="4:31" ht="12.75" hidden="1">
      <c r="D17" s="11"/>
      <c r="E17" s="11"/>
      <c r="F17" s="12"/>
      <c r="G17" s="13"/>
      <c r="H17" s="14"/>
      <c r="J17" s="11"/>
      <c r="K17" s="11"/>
      <c r="L17" s="15"/>
      <c r="M17" s="16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4:31" ht="12.75" hidden="1">
      <c r="D18" s="11"/>
      <c r="E18" s="11"/>
      <c r="F18" s="12"/>
      <c r="G18" s="13"/>
      <c r="H18" s="14"/>
      <c r="J18" s="11"/>
      <c r="K18" s="11"/>
      <c r="L18" s="15"/>
      <c r="M18" s="16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s="17" customFormat="1" ht="12.75">
      <c r="A19" s="46"/>
      <c r="B19" s="18" t="s">
        <v>1</v>
      </c>
      <c r="D19" s="19" t="s">
        <v>2</v>
      </c>
      <c r="E19" s="20"/>
      <c r="F19" s="43" t="s">
        <v>50</v>
      </c>
      <c r="G19" s="45"/>
      <c r="H19" s="21"/>
      <c r="I19" s="48" t="s">
        <v>54</v>
      </c>
      <c r="J19" s="20"/>
      <c r="K19" s="20"/>
      <c r="L19" s="22"/>
      <c r="M19" s="23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</row>
    <row r="20" spans="1:31" s="24" customFormat="1" ht="12.75">
      <c r="A20" s="25"/>
      <c r="B20" s="25"/>
      <c r="D20" s="25"/>
      <c r="E20" s="26"/>
      <c r="F20" s="27"/>
      <c r="G20" s="28"/>
      <c r="J20" s="26"/>
      <c r="K20" s="26"/>
      <c r="L20" s="29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4:31" ht="12.75">
      <c r="D21" s="11"/>
      <c r="E21" s="11"/>
      <c r="F21" s="30"/>
      <c r="G21" s="31"/>
      <c r="H21" s="14"/>
      <c r="J21" s="11"/>
      <c r="K21" s="11"/>
      <c r="L21" s="32" t="s">
        <v>3</v>
      </c>
      <c r="M21" s="16"/>
      <c r="N21" s="33" t="s">
        <v>4</v>
      </c>
      <c r="O21" s="34" t="s">
        <v>5</v>
      </c>
      <c r="P21" s="34" t="s">
        <v>6</v>
      </c>
      <c r="Q21" s="34" t="s">
        <v>7</v>
      </c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2:31" ht="12.75">
      <c r="B22" s="35" t="s">
        <v>8</v>
      </c>
      <c r="C22" s="35" t="s">
        <v>9</v>
      </c>
      <c r="D22" s="34" t="s">
        <v>10</v>
      </c>
      <c r="E22" s="34" t="s">
        <v>11</v>
      </c>
      <c r="F22" s="35" t="s">
        <v>12</v>
      </c>
      <c r="G22" s="36"/>
      <c r="H22" s="36" t="s">
        <v>13</v>
      </c>
      <c r="I22" s="56" t="s">
        <v>60</v>
      </c>
      <c r="J22" s="34" t="s">
        <v>14</v>
      </c>
      <c r="K22" s="34" t="s">
        <v>15</v>
      </c>
      <c r="L22" s="32" t="s">
        <v>16</v>
      </c>
      <c r="M22" s="37" t="s">
        <v>17</v>
      </c>
      <c r="N22" s="34" t="s">
        <v>18</v>
      </c>
      <c r="O22" s="33" t="s">
        <v>19</v>
      </c>
      <c r="P22" s="33" t="s">
        <v>20</v>
      </c>
      <c r="Q22" s="33" t="s">
        <v>21</v>
      </c>
      <c r="R22" s="33" t="s">
        <v>22</v>
      </c>
      <c r="S22" s="33" t="s">
        <v>23</v>
      </c>
      <c r="T22" s="33" t="s">
        <v>24</v>
      </c>
      <c r="U22" s="33" t="s">
        <v>25</v>
      </c>
      <c r="V22" s="33" t="s">
        <v>26</v>
      </c>
      <c r="W22" s="33" t="s">
        <v>27</v>
      </c>
      <c r="X22" s="33" t="s">
        <v>28</v>
      </c>
      <c r="Y22" s="11"/>
      <c r="Z22" s="11"/>
      <c r="AA22" s="11"/>
      <c r="AB22" s="11"/>
      <c r="AC22" s="11"/>
      <c r="AD22" s="11"/>
      <c r="AE22" s="11"/>
    </row>
    <row r="23" spans="2:31" ht="12.75">
      <c r="B23" s="35"/>
      <c r="C23" s="35"/>
      <c r="D23" s="34"/>
      <c r="E23" s="34"/>
      <c r="F23" s="35"/>
      <c r="G23" s="36"/>
      <c r="H23" s="36"/>
      <c r="I23" s="35"/>
      <c r="J23" s="34"/>
      <c r="K23" s="34"/>
      <c r="L23" s="32"/>
      <c r="M23" s="37"/>
      <c r="N23" s="34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11"/>
      <c r="Z23" s="11"/>
      <c r="AA23" s="11"/>
      <c r="AB23" s="11"/>
      <c r="AC23" s="11"/>
      <c r="AD23" s="11"/>
      <c r="AE23" s="11"/>
    </row>
    <row r="24" spans="1:14" ht="12.75">
      <c r="A24" s="36" t="s">
        <v>53</v>
      </c>
      <c r="B24" s="53" t="s">
        <v>29</v>
      </c>
      <c r="C24" s="51">
        <f>E24/J24</f>
        <v>0.011854103343465091</v>
      </c>
      <c r="D24" s="16">
        <f>SUM(N24:AI24)</f>
        <v>1.58</v>
      </c>
      <c r="E24" s="16">
        <f>M24+SUM(N24:X24)+L24</f>
        <v>0.7800000000000029</v>
      </c>
      <c r="F24" s="31">
        <f>I24*(L24+SUM(N26:EC26)+M24)</f>
        <v>0</v>
      </c>
      <c r="G24" s="31"/>
      <c r="H24" s="14" t="s">
        <v>61</v>
      </c>
      <c r="I24" s="44"/>
      <c r="J24" s="16">
        <v>65.8</v>
      </c>
      <c r="K24" s="16">
        <v>65</v>
      </c>
      <c r="L24" s="38">
        <f>(K24-J24)</f>
        <v>-0.7999999999999972</v>
      </c>
      <c r="M24" s="16"/>
      <c r="N24" s="16">
        <v>1.58</v>
      </c>
    </row>
    <row r="25" spans="1:14" ht="12.75">
      <c r="A25" s="36" t="s">
        <v>52</v>
      </c>
      <c r="B25" s="53" t="s">
        <v>29</v>
      </c>
      <c r="C25" s="51">
        <f>E25/J25</f>
        <v>0.02917933130699092</v>
      </c>
      <c r="D25" s="16">
        <f>SUM(N25:AI25)</f>
        <v>1.58</v>
      </c>
      <c r="E25" s="16">
        <f>M25+SUM(N25:X25)+L25</f>
        <v>1.9200000000000026</v>
      </c>
      <c r="F25" s="31">
        <f>I25*(L25+SUM(N27:EC27)+M25)</f>
        <v>0</v>
      </c>
      <c r="G25" s="31"/>
      <c r="H25" s="14" t="s">
        <v>61</v>
      </c>
      <c r="I25" s="44"/>
      <c r="J25" s="16">
        <v>65.8</v>
      </c>
      <c r="K25" s="16">
        <v>65</v>
      </c>
      <c r="L25" s="38">
        <f>(K25-J25)</f>
        <v>-0.7999999999999972</v>
      </c>
      <c r="M25" s="47">
        <v>1.14</v>
      </c>
      <c r="N25" s="16">
        <v>1.58</v>
      </c>
    </row>
    <row r="26" spans="1:14" s="14" customFormat="1" ht="12.75">
      <c r="A26" s="49">
        <v>41158</v>
      </c>
      <c r="B26" s="53" t="s">
        <v>29</v>
      </c>
      <c r="C26" s="57">
        <f>E26/J26</f>
        <v>0.03465045592705172</v>
      </c>
      <c r="D26" s="16">
        <f>SUM(N26:AI26)</f>
        <v>0.58</v>
      </c>
      <c r="E26" s="16">
        <f>M26+SUM(N26:X26)+L26</f>
        <v>2.280000000000003</v>
      </c>
      <c r="F26" s="31">
        <f>I26*(L26+SUM(N28:EC28)+M26)</f>
        <v>0</v>
      </c>
      <c r="G26" s="31"/>
      <c r="H26" s="14" t="s">
        <v>61</v>
      </c>
      <c r="I26" s="44"/>
      <c r="J26" s="16">
        <v>65.8</v>
      </c>
      <c r="K26" s="16">
        <v>67.5</v>
      </c>
      <c r="L26" s="38">
        <f>(K26-J26)</f>
        <v>1.7000000000000028</v>
      </c>
      <c r="M26" s="16"/>
      <c r="N26" s="16">
        <v>0.58</v>
      </c>
    </row>
    <row r="27" spans="2:14" s="14" customFormat="1" ht="12.75">
      <c r="B27" s="53" t="s">
        <v>29</v>
      </c>
      <c r="C27" s="57">
        <f>E27/J27</f>
        <v>0.05197568389057755</v>
      </c>
      <c r="D27" s="16">
        <f>SUM(N27:AI27)</f>
        <v>0.58</v>
      </c>
      <c r="E27" s="16">
        <f>M27+SUM(N27:X27)+L27</f>
        <v>3.4200000000000026</v>
      </c>
      <c r="F27" s="31">
        <f>I27*(L27+SUM(N34:EC34)+M27)</f>
        <v>0</v>
      </c>
      <c r="G27" s="31"/>
      <c r="H27" s="14" t="s">
        <v>61</v>
      </c>
      <c r="I27" s="44"/>
      <c r="J27" s="16">
        <v>65.8</v>
      </c>
      <c r="K27" s="16">
        <v>67.5</v>
      </c>
      <c r="L27" s="38">
        <f>(K27-J27)</f>
        <v>1.7000000000000028</v>
      </c>
      <c r="M27" s="47">
        <v>1.14</v>
      </c>
      <c r="N27" s="16">
        <v>0.58</v>
      </c>
    </row>
    <row r="28" spans="1:14" s="14" customFormat="1" ht="12.75">
      <c r="A28" s="49"/>
      <c r="B28" s="40"/>
      <c r="C28" s="52"/>
      <c r="D28" s="16"/>
      <c r="E28" s="16"/>
      <c r="F28" s="31"/>
      <c r="G28" s="31"/>
      <c r="J28" s="16"/>
      <c r="K28" s="16"/>
      <c r="L28" s="38"/>
      <c r="M28" s="16"/>
      <c r="N28" s="16"/>
    </row>
    <row r="29" spans="1:14" s="14" customFormat="1" ht="12.75">
      <c r="A29" s="49"/>
      <c r="B29" s="40"/>
      <c r="C29" s="52"/>
      <c r="D29" s="16"/>
      <c r="E29" s="16"/>
      <c r="F29" s="31"/>
      <c r="G29" s="31"/>
      <c r="J29" s="16"/>
      <c r="K29" s="16"/>
      <c r="L29" s="38"/>
      <c r="M29" s="16"/>
      <c r="N29" s="16"/>
    </row>
    <row r="30" spans="1:14" s="14" customFormat="1" ht="12.75">
      <c r="A30" s="49"/>
      <c r="B30" s="40"/>
      <c r="C30" s="52"/>
      <c r="D30" s="16"/>
      <c r="E30" s="16"/>
      <c r="F30" s="31"/>
      <c r="G30" s="31"/>
      <c r="J30" s="16"/>
      <c r="K30" s="16"/>
      <c r="L30" s="38"/>
      <c r="M30" s="16"/>
      <c r="N30" s="16"/>
    </row>
    <row r="31" spans="1:31" ht="12.75">
      <c r="A31" s="35" t="s">
        <v>51</v>
      </c>
      <c r="B31" s="40" t="s">
        <v>49</v>
      </c>
      <c r="C31" s="50">
        <f>E31/J31</f>
        <v>0.009272467902995666</v>
      </c>
      <c r="D31" s="16">
        <f>SUM(N31:AI31)</f>
        <v>0.45</v>
      </c>
      <c r="E31" s="16">
        <f>M31+SUM(N31:X31)+L31</f>
        <v>0.38999999999999774</v>
      </c>
      <c r="F31" s="31">
        <f>I31*(L31+SUM(N31:EC31)+M31)</f>
        <v>0</v>
      </c>
      <c r="G31" s="31"/>
      <c r="H31" s="14" t="s">
        <v>55</v>
      </c>
      <c r="I31" s="14"/>
      <c r="J31" s="16">
        <v>42.06</v>
      </c>
      <c r="K31" s="38">
        <v>42</v>
      </c>
      <c r="L31" s="38">
        <f>(K31-J31)</f>
        <v>-0.060000000000002274</v>
      </c>
      <c r="M31" s="16"/>
      <c r="N31" s="16">
        <v>0.45</v>
      </c>
      <c r="O31" s="16"/>
      <c r="P31" s="39"/>
      <c r="Q31" s="16"/>
      <c r="R31" s="16"/>
      <c r="S31" s="16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2:14" ht="12.75">
      <c r="B32" s="53" t="s">
        <v>49</v>
      </c>
      <c r="C32" s="55">
        <f>E32/J32</f>
        <v>0.02044698050404179</v>
      </c>
      <c r="D32" s="16">
        <f>SUM(N32:AI32)</f>
        <v>0.92</v>
      </c>
      <c r="E32" s="16">
        <f>M32+SUM(N32:X32)+L32</f>
        <v>0.8599999999999978</v>
      </c>
      <c r="F32" s="31">
        <f>I32*(L32+SUM(N32:EC32)+M32)</f>
        <v>0</v>
      </c>
      <c r="G32" s="31"/>
      <c r="H32" s="14" t="s">
        <v>55</v>
      </c>
      <c r="I32" s="14"/>
      <c r="J32" s="16">
        <v>42.06</v>
      </c>
      <c r="K32" s="38">
        <v>42</v>
      </c>
      <c r="L32" s="38">
        <f>(K32-J32)</f>
        <v>-0.060000000000002274</v>
      </c>
      <c r="M32" s="16"/>
      <c r="N32" s="16">
        <v>0.92</v>
      </c>
    </row>
    <row r="33" spans="1:14" s="14" customFormat="1" ht="12.75">
      <c r="A33" s="49"/>
      <c r="B33" s="40"/>
      <c r="C33" s="52"/>
      <c r="D33" s="16"/>
      <c r="E33" s="16"/>
      <c r="F33" s="31"/>
      <c r="G33" s="31"/>
      <c r="J33" s="16"/>
      <c r="K33" s="16"/>
      <c r="L33" s="38"/>
      <c r="M33" s="16"/>
      <c r="N33" s="16"/>
    </row>
    <row r="34" spans="1:14" s="14" customFormat="1" ht="12.75">
      <c r="A34" s="36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s="14" customFormat="1" ht="12.75">
      <c r="A35" s="36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12.75">
      <c r="A36" s="36" t="s">
        <v>53</v>
      </c>
      <c r="B36" s="53" t="s">
        <v>29</v>
      </c>
      <c r="C36" s="51">
        <f>E36/J36</f>
        <v>0.024428006193015606</v>
      </c>
      <c r="D36" s="16">
        <f>SUM(N36:AI36)</f>
        <v>2.05</v>
      </c>
      <c r="E36" s="16">
        <f>M36+SUM(N36:X36)+L36</f>
        <v>1.4199999999999973</v>
      </c>
      <c r="F36" s="31">
        <f>I36*(L36+SUM(N38:EC38)+M36)</f>
        <v>0</v>
      </c>
      <c r="G36" s="31"/>
      <c r="H36" s="14" t="s">
        <v>59</v>
      </c>
      <c r="I36" s="44"/>
      <c r="J36" s="16">
        <v>58.13</v>
      </c>
      <c r="K36" s="16">
        <v>57.5</v>
      </c>
      <c r="L36" s="38">
        <f>(K36-J36)</f>
        <v>-0.6300000000000026</v>
      </c>
      <c r="M36" s="16"/>
      <c r="N36" s="16">
        <v>2.05</v>
      </c>
    </row>
    <row r="37" spans="1:14" ht="12.75">
      <c r="A37" s="36" t="s">
        <v>52</v>
      </c>
      <c r="B37" s="53" t="s">
        <v>29</v>
      </c>
      <c r="C37" s="51">
        <f>E37/J37</f>
        <v>0.029588852571821728</v>
      </c>
      <c r="D37" s="16">
        <f>SUM(N37:AI37)</f>
        <v>2.05</v>
      </c>
      <c r="E37" s="16">
        <f>M37+SUM(N37:X37)+L37</f>
        <v>1.719999999999997</v>
      </c>
      <c r="F37" s="31">
        <f>I37*(L37+SUM(N39:EC39)+M37)</f>
        <v>0</v>
      </c>
      <c r="G37" s="31"/>
      <c r="H37" s="14" t="s">
        <v>59</v>
      </c>
      <c r="I37" s="44"/>
      <c r="J37" s="16">
        <v>58.13</v>
      </c>
      <c r="K37" s="16">
        <v>57.5</v>
      </c>
      <c r="L37" s="38">
        <f>(K37-J37)</f>
        <v>-0.6300000000000026</v>
      </c>
      <c r="M37" s="47">
        <v>0.3</v>
      </c>
      <c r="N37" s="16">
        <v>2.05</v>
      </c>
    </row>
    <row r="38" spans="1:14" s="14" customFormat="1" ht="12.75">
      <c r="A38" s="49">
        <v>41158</v>
      </c>
      <c r="B38" s="53" t="s">
        <v>29</v>
      </c>
      <c r="C38" s="50">
        <f>E38/J38</f>
        <v>0.049372097023911876</v>
      </c>
      <c r="D38" s="16">
        <f>SUM(N38:AI38)</f>
        <v>1</v>
      </c>
      <c r="E38" s="16">
        <f>M38+SUM(N38:X38)+L38</f>
        <v>2.8699999999999974</v>
      </c>
      <c r="F38" s="31">
        <f>I38*(L38+SUM(N40:EC40)+M38)</f>
        <v>0</v>
      </c>
      <c r="G38" s="31"/>
      <c r="H38" s="14" t="s">
        <v>59</v>
      </c>
      <c r="I38" s="44"/>
      <c r="J38" s="16">
        <v>58.13</v>
      </c>
      <c r="K38" s="16">
        <v>60</v>
      </c>
      <c r="L38" s="38">
        <f>(K38-J38)</f>
        <v>1.8699999999999974</v>
      </c>
      <c r="M38" s="16"/>
      <c r="N38" s="16">
        <v>1</v>
      </c>
    </row>
    <row r="39" spans="2:14" s="14" customFormat="1" ht="12.75">
      <c r="B39" s="53" t="s">
        <v>29</v>
      </c>
      <c r="C39" s="50">
        <f>E39/J39</f>
        <v>0.054532943402718</v>
      </c>
      <c r="D39" s="16">
        <f>SUM(N39:AI39)</f>
        <v>1</v>
      </c>
      <c r="E39" s="16">
        <f>M39+SUM(N39:X39)+L39</f>
        <v>3.1699999999999973</v>
      </c>
      <c r="F39" s="31">
        <f>I39*(L39+SUM(N45:EC45)+M39)</f>
        <v>0</v>
      </c>
      <c r="G39" s="31"/>
      <c r="H39" s="14" t="s">
        <v>59</v>
      </c>
      <c r="I39" s="44"/>
      <c r="J39" s="16">
        <v>58.13</v>
      </c>
      <c r="K39" s="16">
        <v>60</v>
      </c>
      <c r="L39" s="38">
        <f>(K39-J39)</f>
        <v>1.8699999999999974</v>
      </c>
      <c r="M39" s="47">
        <v>0.3</v>
      </c>
      <c r="N39" s="16">
        <v>1</v>
      </c>
    </row>
    <row r="40" spans="2:14" s="14" customFormat="1" ht="12.75">
      <c r="B40" s="40"/>
      <c r="C40" s="13"/>
      <c r="D40" s="16"/>
      <c r="E40" s="16"/>
      <c r="F40" s="31"/>
      <c r="G40" s="31"/>
      <c r="J40" s="16"/>
      <c r="K40" s="16"/>
      <c r="L40" s="38"/>
      <c r="M40" s="16"/>
      <c r="N40" s="16"/>
    </row>
    <row r="41" spans="2:14" s="14" customFormat="1" ht="12.75">
      <c r="B41" s="40"/>
      <c r="C41" s="13"/>
      <c r="D41" s="16"/>
      <c r="E41" s="16"/>
      <c r="F41" s="31"/>
      <c r="G41" s="31"/>
      <c r="J41" s="16"/>
      <c r="K41" s="16"/>
      <c r="L41" s="38"/>
      <c r="M41" s="16"/>
      <c r="N41" s="16"/>
    </row>
    <row r="42" spans="1:31" ht="12.75">
      <c r="A42" s="35" t="s">
        <v>51</v>
      </c>
      <c r="B42" s="40" t="s">
        <v>49</v>
      </c>
      <c r="C42" s="50">
        <f>E42/J42</f>
        <v>0.010118492877113574</v>
      </c>
      <c r="D42" s="16">
        <f>SUM(N42:AI42)</f>
        <v>0.87</v>
      </c>
      <c r="E42" s="16">
        <f>M42+SUM(N42:X42)+L42</f>
        <v>0.7600000000000006</v>
      </c>
      <c r="F42" s="31">
        <f>I42*(L42+SUM(N45:EC45)+M42)</f>
        <v>0</v>
      </c>
      <c r="G42" s="31"/>
      <c r="H42" s="14" t="s">
        <v>58</v>
      </c>
      <c r="I42" s="14"/>
      <c r="J42" s="16">
        <v>75.11</v>
      </c>
      <c r="K42" s="38">
        <v>75</v>
      </c>
      <c r="L42" s="38">
        <f>(K42-J42)</f>
        <v>-0.10999999999999943</v>
      </c>
      <c r="M42" s="16"/>
      <c r="N42" s="16">
        <v>0.87</v>
      </c>
      <c r="O42" s="14"/>
      <c r="P42" s="39"/>
      <c r="Q42" s="16"/>
      <c r="R42" s="16"/>
      <c r="S42" s="16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2:31" ht="12.75">
      <c r="B43" s="53" t="s">
        <v>49</v>
      </c>
      <c r="C43" s="55">
        <f>E43/J43</f>
        <v>0.02023698575422714</v>
      </c>
      <c r="D43" s="16">
        <f>SUM(N43:AI43)</f>
        <v>1.63</v>
      </c>
      <c r="E43" s="16">
        <f>M43+SUM(N43:X43)+L43</f>
        <v>1.5200000000000005</v>
      </c>
      <c r="F43" s="31">
        <f>I43*(L43+SUM(N46:EC46)+M43)</f>
        <v>0</v>
      </c>
      <c r="G43" s="31"/>
      <c r="H43" s="14" t="s">
        <v>58</v>
      </c>
      <c r="I43" s="14"/>
      <c r="J43" s="16">
        <v>75.11</v>
      </c>
      <c r="K43" s="38">
        <v>75</v>
      </c>
      <c r="L43" s="38">
        <f>(K43-J43)</f>
        <v>-0.10999999999999943</v>
      </c>
      <c r="M43" s="16"/>
      <c r="N43" s="16">
        <v>1.63</v>
      </c>
      <c r="O43" s="16"/>
      <c r="P43" s="39"/>
      <c r="Q43" s="16"/>
      <c r="R43" s="16"/>
      <c r="S43" s="16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2:31" ht="12.75">
      <c r="B44" s="40"/>
      <c r="C44" s="55"/>
      <c r="D44" s="16"/>
      <c r="E44" s="16"/>
      <c r="F44" s="31"/>
      <c r="G44" s="31"/>
      <c r="H44" s="14"/>
      <c r="I44" s="14"/>
      <c r="J44" s="16"/>
      <c r="K44" s="38"/>
      <c r="L44" s="38"/>
      <c r="M44" s="16"/>
      <c r="N44" s="16"/>
      <c r="O44" s="16"/>
      <c r="P44" s="39"/>
      <c r="Q44" s="16"/>
      <c r="R44" s="16"/>
      <c r="S44" s="16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1:14" s="14" customFormat="1" ht="12.75">
      <c r="A45" s="36"/>
      <c r="B45" s="40"/>
      <c r="C45" s="13"/>
      <c r="D45" s="16"/>
      <c r="E45" s="16"/>
      <c r="F45" s="31"/>
      <c r="G45" s="31"/>
      <c r="J45" s="16"/>
      <c r="K45" s="16"/>
      <c r="L45" s="38"/>
      <c r="M45" s="16"/>
      <c r="N45" s="16"/>
    </row>
    <row r="46" spans="2:31" ht="12.75">
      <c r="B46" s="40"/>
      <c r="C46" s="13"/>
      <c r="D46" s="16"/>
      <c r="E46" s="16"/>
      <c r="F46" s="31"/>
      <c r="G46" s="31"/>
      <c r="H46" s="14"/>
      <c r="I46" s="14"/>
      <c r="J46" s="16"/>
      <c r="K46" s="16"/>
      <c r="L46" s="38"/>
      <c r="M46" s="16"/>
      <c r="N46" s="16"/>
      <c r="O46" s="16"/>
      <c r="P46" s="39"/>
      <c r="Q46" s="16"/>
      <c r="R46" s="16"/>
      <c r="S46" s="16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</row>
    <row r="47" spans="1:31" ht="12.75">
      <c r="A47" s="35" t="s">
        <v>51</v>
      </c>
      <c r="B47" s="53" t="s">
        <v>49</v>
      </c>
      <c r="C47" s="50">
        <f>E47/J47</f>
        <v>0.016376663254861867</v>
      </c>
      <c r="D47" s="16">
        <f>SUM(N47:AI47)</f>
        <v>0.79</v>
      </c>
      <c r="E47" s="16">
        <f>M47+SUM(N47:X47)+L47</f>
        <v>0.4800000000000013</v>
      </c>
      <c r="F47" s="31">
        <f>I47*(L47+SUM(N49:EC49)+M47)</f>
        <v>0</v>
      </c>
      <c r="G47" s="31"/>
      <c r="H47" s="14" t="s">
        <v>57</v>
      </c>
      <c r="I47" s="14"/>
      <c r="J47" s="16">
        <v>29.31</v>
      </c>
      <c r="K47" s="16">
        <v>29</v>
      </c>
      <c r="L47" s="38">
        <f>(K47-J47)</f>
        <v>-0.3099999999999987</v>
      </c>
      <c r="M47" s="16"/>
      <c r="N47" s="16">
        <v>0.79</v>
      </c>
      <c r="O47" s="16"/>
      <c r="P47" s="39"/>
      <c r="Q47" s="16"/>
      <c r="R47" s="16"/>
      <c r="S47" s="16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  <row r="48" spans="2:31" ht="12.75">
      <c r="B48" s="53" t="s">
        <v>49</v>
      </c>
      <c r="C48" s="55">
        <f>E48/J48</f>
        <v>0.03445922893210513</v>
      </c>
      <c r="D48" s="16">
        <f>SUM(N48:AI48)</f>
        <v>0.32</v>
      </c>
      <c r="E48" s="16">
        <f>M48+SUM(N48:X48)+L48</f>
        <v>1.0100000000000013</v>
      </c>
      <c r="F48" s="31">
        <f>I48*(L48+SUM(N50:EC50)+M48)</f>
        <v>0</v>
      </c>
      <c r="G48" s="31"/>
      <c r="H48" s="14" t="s">
        <v>57</v>
      </c>
      <c r="I48" s="14"/>
      <c r="J48" s="16">
        <v>29.31</v>
      </c>
      <c r="K48" s="16">
        <v>30</v>
      </c>
      <c r="L48" s="38">
        <f>(K48-J48)</f>
        <v>0.6900000000000013</v>
      </c>
      <c r="M48" s="16"/>
      <c r="N48" s="16">
        <v>0.32</v>
      </c>
      <c r="O48" s="16"/>
      <c r="P48" s="39"/>
      <c r="Q48" s="16"/>
      <c r="R48" s="16"/>
      <c r="S48" s="16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2:14" s="14" customFormat="1" ht="12.75">
      <c r="B49" s="40"/>
      <c r="C49" s="13"/>
      <c r="D49" s="16"/>
      <c r="E49" s="16"/>
      <c r="F49" s="31"/>
      <c r="G49" s="31"/>
      <c r="J49" s="16"/>
      <c r="K49" s="16"/>
      <c r="L49" s="38"/>
      <c r="M49" s="16"/>
      <c r="N49" s="16"/>
    </row>
    <row r="50" spans="2:31" ht="12.75">
      <c r="B50" s="40"/>
      <c r="C50" s="13"/>
      <c r="D50" s="16"/>
      <c r="E50" s="16"/>
      <c r="F50" s="31"/>
      <c r="G50" s="31"/>
      <c r="H50" s="14"/>
      <c r="I50" s="14"/>
      <c r="J50" s="16"/>
      <c r="K50" s="16"/>
      <c r="L50" s="38"/>
      <c r="M50" s="16"/>
      <c r="N50" s="16"/>
      <c r="O50" s="14"/>
      <c r="P50" s="39"/>
      <c r="Q50" s="16"/>
      <c r="R50" s="16"/>
      <c r="S50" s="16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</row>
    <row r="51" spans="2:31" ht="12.75">
      <c r="B51" s="40"/>
      <c r="C51" s="13"/>
      <c r="D51" s="16"/>
      <c r="E51" s="16"/>
      <c r="F51" s="31"/>
      <c r="G51" s="31"/>
      <c r="H51" s="14"/>
      <c r="I51" s="14"/>
      <c r="J51" s="16"/>
      <c r="K51" s="16"/>
      <c r="L51" s="38"/>
      <c r="M51" s="16"/>
      <c r="N51" s="16"/>
      <c r="O51" s="14"/>
      <c r="P51" s="39"/>
      <c r="Q51" s="16"/>
      <c r="R51" s="16"/>
      <c r="S51" s="16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</row>
    <row r="52" spans="1:14" s="14" customFormat="1" ht="12.75">
      <c r="A52" s="36" t="s">
        <v>51</v>
      </c>
      <c r="B52" s="40" t="s">
        <v>29</v>
      </c>
      <c r="C52" s="55">
        <f>E52/J52</f>
        <v>0.01042654028436019</v>
      </c>
      <c r="D52" s="16">
        <f>SUM(N52:AI52)</f>
        <v>1.6</v>
      </c>
      <c r="E52" s="16">
        <f>M52+SUM(N52:X52)+L52</f>
        <v>1.1</v>
      </c>
      <c r="F52" s="31">
        <f>I52*(L52+SUM(N52:EC52)+M52)</f>
        <v>0</v>
      </c>
      <c r="G52" s="31"/>
      <c r="H52" s="14" t="s">
        <v>56</v>
      </c>
      <c r="I52" s="44"/>
      <c r="J52" s="16">
        <v>105.5</v>
      </c>
      <c r="K52" s="16">
        <v>105</v>
      </c>
      <c r="L52" s="38">
        <f>(K52-J52)</f>
        <v>-0.5</v>
      </c>
      <c r="M52" s="16"/>
      <c r="N52" s="16">
        <v>1.6</v>
      </c>
    </row>
    <row r="53" spans="1:14" s="14" customFormat="1" ht="12.75">
      <c r="A53" s="36" t="s">
        <v>52</v>
      </c>
      <c r="B53" s="40" t="s">
        <v>29</v>
      </c>
      <c r="C53" s="55">
        <f>E53/J53</f>
        <v>0.015165876777251185</v>
      </c>
      <c r="D53" s="16">
        <f>SUM(N53:AI53)</f>
        <v>1.6</v>
      </c>
      <c r="E53" s="16">
        <f>M53+SUM(N53:X53)+L53</f>
        <v>1.6</v>
      </c>
      <c r="F53" s="31">
        <f>I53*(L53+SUM(N53:EC53)+M53)</f>
        <v>0</v>
      </c>
      <c r="G53" s="31"/>
      <c r="H53" s="14" t="s">
        <v>56</v>
      </c>
      <c r="I53" s="44"/>
      <c r="J53" s="16">
        <v>105.5</v>
      </c>
      <c r="K53" s="16">
        <v>105</v>
      </c>
      <c r="L53" s="38">
        <f>(K53-J53)</f>
        <v>-0.5</v>
      </c>
      <c r="M53" s="47">
        <v>0.5</v>
      </c>
      <c r="N53" s="16">
        <v>1.6</v>
      </c>
    </row>
    <row r="54" spans="1:14" s="14" customFormat="1" ht="12.75">
      <c r="A54" s="49">
        <v>41157</v>
      </c>
      <c r="B54" s="40"/>
      <c r="C54" s="51"/>
      <c r="D54" s="16"/>
      <c r="E54" s="16"/>
      <c r="F54" s="31"/>
      <c r="G54" s="31"/>
      <c r="I54" s="44"/>
      <c r="J54" s="16"/>
      <c r="K54" s="16"/>
      <c r="L54" s="38"/>
      <c r="M54" s="16"/>
      <c r="N54" s="16"/>
    </row>
    <row r="55" spans="1:14" s="14" customFormat="1" ht="12.75">
      <c r="A55" s="49"/>
      <c r="B55" s="40"/>
      <c r="C55" s="51"/>
      <c r="D55" s="16"/>
      <c r="E55" s="16"/>
      <c r="F55" s="31"/>
      <c r="G55" s="31"/>
      <c r="I55" s="44"/>
      <c r="J55" s="16"/>
      <c r="K55" s="16"/>
      <c r="L55" s="38"/>
      <c r="M55" s="16"/>
      <c r="N55" s="16"/>
    </row>
    <row r="56" spans="1:14" s="14" customFormat="1" ht="12.75">
      <c r="A56" s="49"/>
      <c r="B56" s="40"/>
      <c r="C56" s="51"/>
      <c r="D56" s="16"/>
      <c r="E56" s="16"/>
      <c r="F56" s="31"/>
      <c r="G56" s="31"/>
      <c r="I56" s="44"/>
      <c r="J56" s="16"/>
      <c r="K56" s="16"/>
      <c r="L56" s="38"/>
      <c r="M56" s="16"/>
      <c r="N56" s="16"/>
    </row>
    <row r="57" spans="1:14" ht="12.75">
      <c r="A57" s="36"/>
      <c r="B57" s="40"/>
      <c r="C57" s="13"/>
      <c r="D57" s="16"/>
      <c r="E57" s="16"/>
      <c r="F57" s="31"/>
      <c r="G57" s="31"/>
      <c r="H57" s="14"/>
      <c r="I57" s="14"/>
      <c r="J57" s="16"/>
      <c r="K57" s="16"/>
      <c r="L57" s="38"/>
      <c r="M57" s="16"/>
      <c r="N57" s="16"/>
    </row>
    <row r="58" spans="1:31" s="14" customFormat="1" ht="12.75">
      <c r="A58" s="36" t="s">
        <v>51</v>
      </c>
      <c r="B58" s="53" t="s">
        <v>29</v>
      </c>
      <c r="C58" s="50">
        <f>E58/J58</f>
        <v>0.013225904530252337</v>
      </c>
      <c r="D58" s="16">
        <f>SUM(N58:AI58)</f>
        <v>1.65</v>
      </c>
      <c r="E58" s="16">
        <f>M58+SUM(N58:X58)+L58</f>
        <v>0.8699999999999988</v>
      </c>
      <c r="F58" s="31">
        <f>I58*(L58+SUM(N60:EC60)+M58)</f>
        <v>0</v>
      </c>
      <c r="G58" s="31"/>
      <c r="H58" s="14" t="s">
        <v>62</v>
      </c>
      <c r="I58" s="44"/>
      <c r="J58" s="16">
        <v>65.78</v>
      </c>
      <c r="K58" s="16">
        <v>65</v>
      </c>
      <c r="L58" s="38">
        <f>(K58-J58)</f>
        <v>-0.7800000000000011</v>
      </c>
      <c r="M58" s="16"/>
      <c r="N58">
        <v>1.65</v>
      </c>
      <c r="O58" s="16"/>
      <c r="P58" s="39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</row>
    <row r="59" spans="1:31" ht="12.75">
      <c r="A59" s="36" t="s">
        <v>52</v>
      </c>
      <c r="B59" s="53" t="s">
        <v>29</v>
      </c>
      <c r="C59" s="50">
        <f>E59/J59</f>
        <v>0.020674977196716304</v>
      </c>
      <c r="D59" s="16">
        <f>SUM(N59:AI59)</f>
        <v>1.65</v>
      </c>
      <c r="E59" s="16">
        <f>M59+SUM(N59:X59)+L59</f>
        <v>1.3599999999999985</v>
      </c>
      <c r="F59" s="31">
        <f>I59*(L59+SUM(N61:EC61)+M59)</f>
        <v>0</v>
      </c>
      <c r="G59" s="31"/>
      <c r="H59" s="14" t="s">
        <v>62</v>
      </c>
      <c r="I59" s="44"/>
      <c r="J59" s="16">
        <v>65.78</v>
      </c>
      <c r="K59" s="16">
        <v>65</v>
      </c>
      <c r="L59" s="38">
        <f>(K59-J59)</f>
        <v>-0.7800000000000011</v>
      </c>
      <c r="M59" s="47">
        <v>0.49</v>
      </c>
      <c r="N59">
        <v>1.65</v>
      </c>
      <c r="O59" s="16"/>
      <c r="P59" s="39"/>
      <c r="Q59" s="16"/>
      <c r="R59" s="16"/>
      <c r="S59" s="16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</row>
    <row r="60" spans="1:14" ht="12.75">
      <c r="A60" s="49">
        <v>41157</v>
      </c>
      <c r="B60" s="54" t="s">
        <v>29</v>
      </c>
      <c r="C60" s="55">
        <f>E60/J60</f>
        <v>0.0352690787473396</v>
      </c>
      <c r="D60" s="16">
        <f>SUM(N60:AI60)</f>
        <v>0.6</v>
      </c>
      <c r="E60" s="16">
        <f>M60+SUM(N60:X60)+L60</f>
        <v>2.319999999999999</v>
      </c>
      <c r="F60" s="31">
        <f>I60*(L60+SUM(N62:EC62)+M60)</f>
        <v>0</v>
      </c>
      <c r="G60" s="31"/>
      <c r="H60" s="14" t="s">
        <v>62</v>
      </c>
      <c r="I60" s="44"/>
      <c r="J60" s="16">
        <v>65.78</v>
      </c>
      <c r="K60" s="16">
        <v>67.5</v>
      </c>
      <c r="L60" s="38">
        <f>(K60-J60)</f>
        <v>1.7199999999999989</v>
      </c>
      <c r="M60" s="16"/>
      <c r="N60">
        <v>0.6</v>
      </c>
    </row>
    <row r="61" spans="2:14" ht="12.75">
      <c r="B61" s="54" t="s">
        <v>29</v>
      </c>
      <c r="C61" s="55">
        <f>E61/J61</f>
        <v>0.04271815141380357</v>
      </c>
      <c r="D61" s="16">
        <f>SUM(N61:AI61)</f>
        <v>0.6</v>
      </c>
      <c r="E61" s="16">
        <f>M61+SUM(N61:X61)+L61</f>
        <v>2.8099999999999987</v>
      </c>
      <c r="F61" s="31">
        <f>I61*(L61+SUM(N63:EC63)+M61)</f>
        <v>0</v>
      </c>
      <c r="G61" s="31"/>
      <c r="H61" s="14" t="s">
        <v>62</v>
      </c>
      <c r="I61" s="44"/>
      <c r="J61" s="16">
        <v>65.78</v>
      </c>
      <c r="K61" s="16">
        <v>67.5</v>
      </c>
      <c r="L61" s="38">
        <f>(K61-J61)</f>
        <v>1.7199999999999989</v>
      </c>
      <c r="M61" s="47">
        <v>0.49</v>
      </c>
      <c r="N61">
        <v>0.6</v>
      </c>
    </row>
    <row r="62" spans="2:14" ht="12.75">
      <c r="B62" s="40"/>
      <c r="C62" s="13"/>
      <c r="D62" s="16"/>
      <c r="E62" s="16"/>
      <c r="F62" s="31"/>
      <c r="G62" s="31"/>
      <c r="H62" s="14"/>
      <c r="I62" s="44"/>
      <c r="J62" s="16"/>
      <c r="K62" s="16"/>
      <c r="L62" s="38"/>
      <c r="M62" s="16"/>
      <c r="N62" s="16"/>
    </row>
    <row r="63" spans="1:14" ht="12.75">
      <c r="A63" s="3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1:14" s="14" customFormat="1" ht="12.75">
      <c r="A64" s="36"/>
      <c r="B64" s="39"/>
      <c r="C64" s="16"/>
      <c r="D64" s="16"/>
      <c r="E64" s="16"/>
      <c r="F64" s="11"/>
      <c r="G64" s="11"/>
      <c r="H64" s="11"/>
      <c r="I64" s="11"/>
      <c r="J64" s="11"/>
      <c r="K64" s="11"/>
      <c r="L64" s="11"/>
      <c r="M64" s="11"/>
      <c r="N64" s="11"/>
    </row>
    <row r="65" spans="1:14" s="14" customFormat="1" ht="12.75">
      <c r="A65" s="36"/>
      <c r="C65"/>
      <c r="D65"/>
      <c r="E65"/>
      <c r="F65"/>
      <c r="G65"/>
      <c r="H65"/>
      <c r="I65"/>
      <c r="J65"/>
      <c r="K65"/>
      <c r="L65"/>
      <c r="M65"/>
      <c r="N65"/>
    </row>
    <row r="66" spans="1:14" s="14" customFormat="1" ht="12.75">
      <c r="A66" s="36"/>
      <c r="C66"/>
      <c r="D66"/>
      <c r="E66"/>
      <c r="F66"/>
      <c r="G66"/>
      <c r="H66"/>
      <c r="I66"/>
      <c r="J66"/>
      <c r="K66"/>
      <c r="L66"/>
      <c r="M66"/>
      <c r="N66"/>
    </row>
    <row r="67" ht="12.75">
      <c r="B67" s="14"/>
    </row>
    <row r="68" ht="12.75">
      <c r="B68" s="14"/>
    </row>
    <row r="69" ht="12.75">
      <c r="B69" s="14"/>
    </row>
    <row r="70" ht="12.75">
      <c r="B70" s="14"/>
    </row>
    <row r="71" ht="12.75">
      <c r="B71" s="14"/>
    </row>
    <row r="72" ht="12.75">
      <c r="B72" s="14"/>
    </row>
    <row r="73" ht="12.75">
      <c r="B73" s="14"/>
    </row>
    <row r="74" ht="12.75">
      <c r="B74" s="14"/>
    </row>
    <row r="75" ht="12.75">
      <c r="B75" s="14"/>
    </row>
    <row r="76" ht="12.75">
      <c r="B76" s="14"/>
    </row>
    <row r="77" ht="12.75">
      <c r="B77" s="14"/>
    </row>
    <row r="78" ht="12.75">
      <c r="B78" s="14"/>
    </row>
    <row r="79" ht="12.75">
      <c r="B79" s="14"/>
    </row>
    <row r="80" ht="12.75">
      <c r="B80" s="14"/>
    </row>
    <row r="81" ht="12.75">
      <c r="B81" s="14"/>
    </row>
    <row r="82" ht="12.75">
      <c r="B82" s="14"/>
    </row>
    <row r="83" ht="12.75">
      <c r="B83" s="14"/>
    </row>
    <row r="84" ht="12.75">
      <c r="B84" s="14"/>
    </row>
    <row r="85" ht="12.75">
      <c r="B85" s="14"/>
    </row>
    <row r="86" ht="12.75">
      <c r="B86" s="14"/>
    </row>
    <row r="87" ht="12.75">
      <c r="B87" s="14"/>
    </row>
    <row r="88" ht="12.75">
      <c r="B88" s="14"/>
    </row>
    <row r="89" ht="12.75">
      <c r="B89" s="14"/>
    </row>
    <row r="90" ht="12.75">
      <c r="B90" s="14"/>
    </row>
    <row r="91" ht="12.75">
      <c r="B91" s="14"/>
    </row>
    <row r="92" ht="12.75">
      <c r="B92" s="14"/>
    </row>
    <row r="93" ht="12.75">
      <c r="B93" s="14"/>
    </row>
    <row r="94" ht="12.75">
      <c r="B94" s="14"/>
    </row>
    <row r="95" ht="12.75">
      <c r="B95" s="14"/>
    </row>
    <row r="96" ht="12.75">
      <c r="B96" s="14"/>
    </row>
    <row r="97" ht="12.75">
      <c r="B97" s="14"/>
    </row>
    <row r="98" ht="12.75">
      <c r="B98" s="14"/>
    </row>
    <row r="99" ht="12.75">
      <c r="B99" s="14"/>
    </row>
  </sheetData>
  <sheetProtection selectLockedCells="1" selectUnlockedCells="1"/>
  <conditionalFormatting sqref="C24:C62">
    <cfRule type="cellIs" priority="1" dxfId="0" operator="lessThan" stopIfTrue="1">
      <formula>0</formula>
    </cfRule>
  </conditionalFormatting>
  <hyperlinks>
    <hyperlink ref="E7" r:id="rId1" display="Option to Profit ROI Projection"/>
  </hyperlinks>
  <printOptions/>
  <pageMargins left="0.09" right="0.5" top="0.16" bottom="0.21" header="0.5118055555555555" footer="0.17"/>
  <pageSetup horizontalDpi="300" verticalDpi="300" orientation="landscape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1:E42"/>
  <sheetViews>
    <sheetView workbookViewId="0" topLeftCell="A1">
      <selection activeCell="B30" sqref="B30"/>
    </sheetView>
  </sheetViews>
  <sheetFormatPr defaultColWidth="9.140625" defaultRowHeight="12.75"/>
  <cols>
    <col min="2" max="2" width="21.140625" style="0" customWidth="1"/>
    <col min="3" max="3" width="70.7109375" style="0" customWidth="1"/>
    <col min="4" max="4" width="5.8515625" style="0" customWidth="1"/>
    <col min="5" max="5" width="25.7109375" style="0" customWidth="1"/>
  </cols>
  <sheetData>
    <row r="1" s="1" customFormat="1" ht="12.75"/>
    <row r="2" s="1" customFormat="1" ht="12.75"/>
    <row r="3" s="1" customFormat="1" ht="12.75"/>
    <row r="4" s="1" customFormat="1" ht="12.75"/>
    <row r="5" s="1" customFormat="1" ht="12.75"/>
    <row r="6" s="1" customFormat="1" ht="12.75"/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pans="2:5" s="1" customFormat="1" ht="12.75">
      <c r="B21" s="10" t="s">
        <v>30</v>
      </c>
      <c r="C21" s="1" t="s">
        <v>31</v>
      </c>
      <c r="E21" s="41" t="s">
        <v>32</v>
      </c>
    </row>
    <row r="22" spans="2:5" s="1" customFormat="1" ht="12.75">
      <c r="B22" s="10"/>
      <c r="C22" s="1" t="s">
        <v>33</v>
      </c>
      <c r="E22" s="41"/>
    </row>
    <row r="23" spans="2:5" s="1" customFormat="1" ht="12.75">
      <c r="B23" s="10"/>
      <c r="C23" s="1" t="s">
        <v>34</v>
      </c>
      <c r="E23" s="41"/>
    </row>
    <row r="24" s="1" customFormat="1" ht="12.75"/>
    <row r="25" spans="2:3" s="1" customFormat="1" ht="12.75">
      <c r="B25" s="10" t="s">
        <v>35</v>
      </c>
      <c r="C25" s="1" t="s">
        <v>36</v>
      </c>
    </row>
    <row r="26" s="1" customFormat="1" ht="12.75">
      <c r="C26" s="1" t="s">
        <v>37</v>
      </c>
    </row>
    <row r="27" s="1" customFormat="1" ht="12.75">
      <c r="C27" s="1" t="s">
        <v>38</v>
      </c>
    </row>
    <row r="28" s="1" customFormat="1" ht="12.75"/>
    <row r="29" s="1" customFormat="1" ht="12.75">
      <c r="C29" s="1" t="s">
        <v>39</v>
      </c>
    </row>
    <row r="30" s="1" customFormat="1" ht="12.75">
      <c r="C30" s="1" t="s">
        <v>40</v>
      </c>
    </row>
    <row r="31" s="1" customFormat="1" ht="12.75"/>
    <row r="32" spans="2:3" s="1" customFormat="1" ht="12.75">
      <c r="B32" s="10" t="s">
        <v>41</v>
      </c>
      <c r="C32" s="1" t="s">
        <v>42</v>
      </c>
    </row>
    <row r="33" s="1" customFormat="1" ht="12.75">
      <c r="C33" s="1" t="s">
        <v>43</v>
      </c>
    </row>
    <row r="34" s="1" customFormat="1" ht="12.75"/>
    <row r="35" s="1" customFormat="1" ht="12.75"/>
    <row r="36" s="1" customFormat="1" ht="12.75"/>
    <row r="37" s="1" customFormat="1" ht="12.75">
      <c r="C37" s="42" t="s">
        <v>44</v>
      </c>
    </row>
    <row r="38" s="1" customFormat="1" ht="12.75">
      <c r="C38" s="42" t="s">
        <v>45</v>
      </c>
    </row>
    <row r="39" s="1" customFormat="1" ht="12.75"/>
    <row r="40" s="1" customFormat="1" ht="12.75">
      <c r="C40" s="42" t="s">
        <v>46</v>
      </c>
    </row>
    <row r="41" s="1" customFormat="1" ht="12.75">
      <c r="C41" s="42" t="s">
        <v>47</v>
      </c>
    </row>
    <row r="42" s="1" customFormat="1" ht="12.75">
      <c r="C42" s="42" t="s">
        <v>48</v>
      </c>
    </row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</sheetData>
  <sheetProtection selectLockedCells="1" selectUnlockedCells="1"/>
  <hyperlinks>
    <hyperlink ref="E21" r:id="rId1" display="See Double Dipping Dividends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</cp:lastModifiedBy>
  <cp:lastPrinted>2012-08-26T18:44:32Z</cp:lastPrinted>
  <dcterms:created xsi:type="dcterms:W3CDTF">2012-06-16T13:36:43Z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